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05" windowHeight="85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<sst xmlns="http://schemas.openxmlformats.org/spreadsheetml/2006/main" count="109" uniqueCount="78">
  <si>
    <t>湘阴县国资服务中心11宗拟转让国有资产情况一览表</t>
  </si>
  <si>
    <t>序号</t>
  </si>
  <si>
    <t>资产名称</t>
  </si>
  <si>
    <t>位置</t>
  </si>
  <si>
    <t>现产权人</t>
  </si>
  <si>
    <t>不动产号</t>
  </si>
  <si>
    <t>土地面积(平方米)</t>
  </si>
  <si>
    <t>房屋面积(平方米)</t>
  </si>
  <si>
    <t>用途</t>
  </si>
  <si>
    <t>土地性质</t>
  </si>
  <si>
    <t>单位面积地价(元/m²)</t>
  </si>
  <si>
    <t>地价
（万元）</t>
  </si>
  <si>
    <t>房产重置价
(元/m²)</t>
  </si>
  <si>
    <t>重置
总价
（万元）</t>
  </si>
  <si>
    <t>成新率</t>
  </si>
  <si>
    <t>重置成新价
(元/m²)</t>
  </si>
  <si>
    <t>房产成新价格
(万元)</t>
  </si>
  <si>
    <t>房地产合计现值(万元)</t>
  </si>
  <si>
    <t>原南湖洲镇区管所</t>
  </si>
  <si>
    <t>南湖洲镇
南湖洲社区</t>
  </si>
  <si>
    <t>南湖洲镇人民政府</t>
  </si>
  <si>
    <t>0095488</t>
  </si>
  <si>
    <t>机关团体用地</t>
  </si>
  <si>
    <t>划拨</t>
  </si>
  <si>
    <t>商业居住</t>
  </si>
  <si>
    <t>0095475</t>
  </si>
  <si>
    <t>0095476</t>
  </si>
  <si>
    <t>原胭脂管区政府</t>
  </si>
  <si>
    <t>南湖洲镇
焦潭湾社区</t>
  </si>
  <si>
    <t>0095172</t>
  </si>
  <si>
    <t>原东塘种子公司</t>
  </si>
  <si>
    <t>东塘镇
东塘社区</t>
  </si>
  <si>
    <t>湘阴县农业农村局</t>
  </si>
  <si>
    <t>0095055</t>
  </si>
  <si>
    <t>无</t>
  </si>
  <si>
    <t>交通服务场站用地</t>
  </si>
  <si>
    <t>原城南区林技站</t>
  </si>
  <si>
    <t>洋沙湖镇
袁家铺社区</t>
  </si>
  <si>
    <t>湘阴县林业局</t>
  </si>
  <si>
    <t>0095495</t>
  </si>
  <si>
    <t>岭北镇农技站</t>
  </si>
  <si>
    <t>岭北镇铁角嘴</t>
  </si>
  <si>
    <t>湘阴县国有资产服务中心</t>
  </si>
  <si>
    <t>0090893</t>
  </si>
  <si>
    <t>城镇住宅/机关团体用地</t>
  </si>
  <si>
    <t>静河义合金鸡垸水管会</t>
  </si>
  <si>
    <t>静河镇湾河口社区</t>
  </si>
  <si>
    <t>静河镇人民政府</t>
  </si>
  <si>
    <t>0096070</t>
  </si>
  <si>
    <t>公共设施用地</t>
  </si>
  <si>
    <t>0096072</t>
  </si>
  <si>
    <t>0096073</t>
  </si>
  <si>
    <t>0096074</t>
  </si>
  <si>
    <t>0096075</t>
  </si>
  <si>
    <t>袁家铺原城南区种子公司</t>
  </si>
  <si>
    <t>洋沙湖镇袁家铺社区</t>
  </si>
  <si>
    <t>0096210</t>
  </si>
  <si>
    <t>城镇住宅用地/仓储用地</t>
  </si>
  <si>
    <t>0096211</t>
  </si>
  <si>
    <t>0096212</t>
  </si>
  <si>
    <t>沙田垸水管会</t>
  </si>
  <si>
    <t>岭北镇沙田社区</t>
  </si>
  <si>
    <t>岭北镇人民政府</t>
  </si>
  <si>
    <t>0096144</t>
  </si>
  <si>
    <t>0096145</t>
  </si>
  <si>
    <t>0096146</t>
  </si>
  <si>
    <t>东河坝电排管理站1</t>
  </si>
  <si>
    <t>新泉镇红旗湖村</t>
  </si>
  <si>
    <t>新泉镇人民政府</t>
  </si>
  <si>
    <t>0096136</t>
  </si>
  <si>
    <t>公用设施用地</t>
  </si>
  <si>
    <t>0096143</t>
  </si>
  <si>
    <t>东河坝电排管理站2</t>
  </si>
  <si>
    <t>水工建筑用地</t>
  </si>
  <si>
    <t>洞庭区农技站</t>
  </si>
  <si>
    <t>湘滨镇白马村</t>
  </si>
  <si>
    <t>0096199</t>
  </si>
  <si>
    <t>0096200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</si>
</sst>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0" fillId="0" borderId="3" xfId="50" applyFont="1" applyFill="1" applyBorder="1" applyAlignment="1">
      <alignment horizontal="center" vertical="center" wrapText="1"/>
    </xf>
    <xf numFmtId="0" fontId="0" fillId="0" borderId="4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2" xfId="50" applyNumberFormat="1" applyFont="1" applyFill="1" applyBorder="1" applyAlignment="1">
      <alignment horizontal="center" vertical="center" wrapText="1"/>
    </xf>
    <xf numFmtId="9" fontId="0" fillId="0" borderId="2" xfId="50" applyNumberFormat="1" applyFont="1" applyFill="1" applyBorder="1" applyAlignment="1">
      <alignment horizontal="center" vertical="center" wrapText="1"/>
    </xf>
    <xf numFmtId="176" fontId="0" fillId="0" borderId="3" xfId="50" applyNumberFormat="1" applyFont="1" applyFill="1" applyBorder="1" applyAlignment="1">
      <alignment horizontal="center" vertical="center" wrapText="1"/>
    </xf>
    <xf numFmtId="176" fontId="0" fillId="0" borderId="4" xfId="5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topLeftCell="A15" workbookViewId="0">
      <selection activeCell="A1" sqref="A1:R29"/>
    </sheetView>
  </sheetViews>
  <sheetFormatPr defaultColWidth="9" defaultRowHeight="32.25" customHeight="1"/>
  <cols>
    <col min="1" max="1" width="4" style="3" customWidth="1"/>
    <col min="2" max="2" width="12.375" style="3" customWidth="1"/>
    <col min="3" max="3" width="12.5" style="3" customWidth="1"/>
    <col min="4" max="4" width="14.375" style="3" customWidth="1"/>
    <col min="5" max="5" width="9.75" style="3" customWidth="1"/>
    <col min="6" max="6" width="9.89166666666667" style="3" customWidth="1"/>
    <col min="7" max="7" width="9.5" style="3" customWidth="1"/>
    <col min="8" max="9" width="9" style="3" customWidth="1"/>
    <col min="10" max="10" width="6.125" style="3" customWidth="1"/>
    <col min="11" max="11" width="8.75" style="3" customWidth="1"/>
    <col min="12" max="12" width="9.625" style="4" customWidth="1"/>
    <col min="13" max="13" width="9.25" style="3" customWidth="1"/>
    <col min="14" max="14" width="9.875" style="3" customWidth="1"/>
    <col min="15" max="15" width="7.875" style="3" customWidth="1"/>
    <col min="16" max="16" width="9" style="3"/>
    <col min="17" max="17" width="7.63333333333333" style="3" customWidth="1"/>
    <col min="18" max="18" width="9.40833333333333" style="3" customWidth="1"/>
    <col min="19" max="16384" width="9" style="3"/>
  </cols>
  <sheetData>
    <row r="1" ht="4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2"/>
      <c r="M1" s="5"/>
      <c r="N1" s="5"/>
      <c r="O1" s="5"/>
      <c r="P1" s="5"/>
      <c r="Q1" s="5"/>
      <c r="R1" s="5"/>
    </row>
    <row r="2" s="1" customFormat="1" ht="71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8</v>
      </c>
      <c r="K2" s="13" t="s">
        <v>10</v>
      </c>
      <c r="L2" s="14" t="s">
        <v>11</v>
      </c>
      <c r="M2" s="13" t="s">
        <v>12</v>
      </c>
      <c r="N2" s="13" t="s">
        <v>13</v>
      </c>
      <c r="O2" s="13" t="s">
        <v>14</v>
      </c>
      <c r="P2" s="13" t="s">
        <v>15</v>
      </c>
      <c r="Q2" s="13" t="s">
        <v>16</v>
      </c>
      <c r="R2" s="31" t="s">
        <v>17</v>
      </c>
    </row>
    <row r="3" s="2" customFormat="1" ht="34" customHeight="1" spans="1:18">
      <c r="A3" s="7">
        <v>1</v>
      </c>
      <c r="B3" s="7" t="s">
        <v>18</v>
      </c>
      <c r="C3" s="7" t="s">
        <v>19</v>
      </c>
      <c r="D3" s="8" t="s">
        <v>20</v>
      </c>
      <c r="E3" s="32" t="s">
        <v>21</v>
      </c>
      <c r="F3" s="7">
        <v>6350.92</v>
      </c>
      <c r="G3" s="8">
        <v>972.56</v>
      </c>
      <c r="H3" s="8" t="s">
        <v>22</v>
      </c>
      <c r="I3" s="8" t="s">
        <v>23</v>
      </c>
      <c r="J3" s="7" t="s">
        <v>24</v>
      </c>
      <c r="K3" s="15">
        <v>1210</v>
      </c>
      <c r="L3" s="16">
        <f>ROUND(F3*K3/10000,2)</f>
        <v>768.46</v>
      </c>
      <c r="M3" s="15">
        <v>1310</v>
      </c>
      <c r="N3" s="15">
        <v>388.12</v>
      </c>
      <c r="O3" s="17">
        <v>0.8</v>
      </c>
      <c r="P3" s="15">
        <f>ROUND(O3*M3,0)</f>
        <v>1048</v>
      </c>
      <c r="Q3" s="15">
        <v>310.49</v>
      </c>
      <c r="R3" s="15">
        <v>1078.95</v>
      </c>
    </row>
    <row r="4" s="2" customFormat="1" ht="34" customHeight="1" spans="1:18">
      <c r="A4" s="9"/>
      <c r="B4" s="9"/>
      <c r="C4" s="9"/>
      <c r="D4" s="8"/>
      <c r="E4" s="32" t="s">
        <v>25</v>
      </c>
      <c r="F4" s="9"/>
      <c r="G4" s="8">
        <v>809.96</v>
      </c>
      <c r="H4" s="8"/>
      <c r="I4" s="8"/>
      <c r="J4" s="9"/>
      <c r="K4" s="18"/>
      <c r="L4" s="19"/>
      <c r="M4" s="18"/>
      <c r="N4" s="18"/>
      <c r="O4" s="18"/>
      <c r="P4" s="18"/>
      <c r="Q4" s="18"/>
      <c r="R4" s="18"/>
    </row>
    <row r="5" s="2" customFormat="1" ht="34" customHeight="1" spans="1:18">
      <c r="A5" s="10"/>
      <c r="B5" s="10"/>
      <c r="C5" s="10"/>
      <c r="D5" s="8"/>
      <c r="E5" s="32" t="s">
        <v>26</v>
      </c>
      <c r="F5" s="10"/>
      <c r="G5" s="8">
        <v>1180.2</v>
      </c>
      <c r="H5" s="8"/>
      <c r="I5" s="8"/>
      <c r="J5" s="10"/>
      <c r="K5" s="20"/>
      <c r="L5" s="21"/>
      <c r="M5" s="20"/>
      <c r="N5" s="20"/>
      <c r="O5" s="20"/>
      <c r="P5" s="20"/>
      <c r="Q5" s="20"/>
      <c r="R5" s="20"/>
    </row>
    <row r="6" s="2" customFormat="1" ht="34" customHeight="1" spans="1:18">
      <c r="A6" s="8">
        <v>2</v>
      </c>
      <c r="B6" s="8" t="s">
        <v>27</v>
      </c>
      <c r="C6" s="8" t="s">
        <v>28</v>
      </c>
      <c r="D6" s="8" t="s">
        <v>20</v>
      </c>
      <c r="E6" s="32" t="s">
        <v>29</v>
      </c>
      <c r="F6" s="8">
        <v>10644.18</v>
      </c>
      <c r="G6" s="8">
        <v>1429.95</v>
      </c>
      <c r="H6" s="8" t="s">
        <v>22</v>
      </c>
      <c r="I6" s="8" t="s">
        <v>23</v>
      </c>
      <c r="J6" s="8" t="s">
        <v>24</v>
      </c>
      <c r="K6" s="22">
        <v>915</v>
      </c>
      <c r="L6" s="23">
        <f>ROUND(F6*K6/10000,2)</f>
        <v>973.94</v>
      </c>
      <c r="M6" s="22">
        <v>1200</v>
      </c>
      <c r="N6" s="22">
        <f>ROUND(M6*G6/10000,2)</f>
        <v>171.59</v>
      </c>
      <c r="O6" s="24">
        <v>0.8</v>
      </c>
      <c r="P6" s="22">
        <f>ROUND(O6*M6,0)</f>
        <v>960</v>
      </c>
      <c r="Q6" s="22">
        <f>ROUND(P6*G6/10000,2)</f>
        <v>137.28</v>
      </c>
      <c r="R6" s="22">
        <f>Q6+L6</f>
        <v>1111.22</v>
      </c>
    </row>
    <row r="7" s="2" customFormat="1" ht="34" customHeight="1" spans="1:18">
      <c r="A7" s="8">
        <v>3</v>
      </c>
      <c r="B7" s="8" t="s">
        <v>30</v>
      </c>
      <c r="C7" s="8" t="s">
        <v>31</v>
      </c>
      <c r="D7" s="8" t="s">
        <v>32</v>
      </c>
      <c r="E7" s="32" t="s">
        <v>33</v>
      </c>
      <c r="F7" s="8">
        <v>1759.02</v>
      </c>
      <c r="G7" s="8" t="s">
        <v>34</v>
      </c>
      <c r="H7" s="8" t="s">
        <v>35</v>
      </c>
      <c r="I7" s="8" t="s">
        <v>23</v>
      </c>
      <c r="J7" s="8" t="s">
        <v>24</v>
      </c>
      <c r="K7" s="22">
        <v>1050</v>
      </c>
      <c r="L7" s="23">
        <f>ROUND(F7*K7/10000,2)</f>
        <v>184.7</v>
      </c>
      <c r="M7" s="22">
        <v>0</v>
      </c>
      <c r="N7" s="22">
        <v>0</v>
      </c>
      <c r="O7" s="25">
        <v>0</v>
      </c>
      <c r="P7" s="25">
        <v>0</v>
      </c>
      <c r="Q7" s="25">
        <v>0</v>
      </c>
      <c r="R7" s="22">
        <f>Q7+L7</f>
        <v>184.7</v>
      </c>
    </row>
    <row r="8" s="2" customFormat="1" ht="34" customHeight="1" spans="1:18">
      <c r="A8" s="8">
        <v>4</v>
      </c>
      <c r="B8" s="8" t="s">
        <v>36</v>
      </c>
      <c r="C8" s="8" t="s">
        <v>37</v>
      </c>
      <c r="D8" s="8" t="s">
        <v>38</v>
      </c>
      <c r="E8" s="32" t="s">
        <v>39</v>
      </c>
      <c r="F8" s="8">
        <v>2183.46</v>
      </c>
      <c r="G8" s="8">
        <v>518.57</v>
      </c>
      <c r="H8" s="8" t="s">
        <v>22</v>
      </c>
      <c r="I8" s="8" t="s">
        <v>23</v>
      </c>
      <c r="J8" s="8" t="s">
        <v>24</v>
      </c>
      <c r="K8" s="22">
        <v>1925</v>
      </c>
      <c r="L8" s="23">
        <f>ROUND(F8*K8/10000,2)</f>
        <v>420.32</v>
      </c>
      <c r="M8" s="22">
        <v>1450</v>
      </c>
      <c r="N8" s="22">
        <f>ROUND(M8*G8/10000,2)</f>
        <v>75.19</v>
      </c>
      <c r="O8" s="24">
        <v>0.85</v>
      </c>
      <c r="P8" s="22">
        <f>ROUND(O8*M8,0)</f>
        <v>1233</v>
      </c>
      <c r="Q8" s="22">
        <f>ROUND(P8*G8/10000,2)</f>
        <v>63.94</v>
      </c>
      <c r="R8" s="22">
        <f>Q8+L8</f>
        <v>484.26</v>
      </c>
    </row>
    <row r="9" s="2" customFormat="1" ht="34" customHeight="1" spans="1:18">
      <c r="A9" s="8">
        <v>5</v>
      </c>
      <c r="B9" s="8" t="s">
        <v>40</v>
      </c>
      <c r="C9" s="8" t="s">
        <v>41</v>
      </c>
      <c r="D9" s="8" t="s">
        <v>42</v>
      </c>
      <c r="E9" s="32" t="s">
        <v>43</v>
      </c>
      <c r="F9" s="8">
        <v>908.56</v>
      </c>
      <c r="G9" s="8" t="s">
        <v>34</v>
      </c>
      <c r="H9" s="8" t="s">
        <v>44</v>
      </c>
      <c r="I9" s="8" t="s">
        <v>23</v>
      </c>
      <c r="J9" s="8" t="s">
        <v>24</v>
      </c>
      <c r="K9" s="25">
        <v>950</v>
      </c>
      <c r="L9" s="23">
        <f>ROUND(F9*K9/10000,2)</f>
        <v>86.31</v>
      </c>
      <c r="M9" s="22">
        <v>0</v>
      </c>
      <c r="N9" s="22">
        <v>0</v>
      </c>
      <c r="O9" s="24">
        <v>0</v>
      </c>
      <c r="P9" s="22">
        <f>ROUND(O9*M9,0)</f>
        <v>0</v>
      </c>
      <c r="Q9" s="22">
        <v>0</v>
      </c>
      <c r="R9" s="22">
        <f>Q9+L9</f>
        <v>86.31</v>
      </c>
    </row>
    <row r="10" s="2" customFormat="1" ht="34" customHeight="1" spans="1:18">
      <c r="A10" s="7">
        <v>6</v>
      </c>
      <c r="B10" s="7" t="s">
        <v>45</v>
      </c>
      <c r="C10" s="7" t="s">
        <v>46</v>
      </c>
      <c r="D10" s="8" t="s">
        <v>47</v>
      </c>
      <c r="E10" s="32" t="s">
        <v>48</v>
      </c>
      <c r="F10" s="7">
        <v>2415.72</v>
      </c>
      <c r="G10" s="8">
        <v>15.69</v>
      </c>
      <c r="H10" s="8" t="s">
        <v>49</v>
      </c>
      <c r="I10" s="8" t="s">
        <v>23</v>
      </c>
      <c r="J10" s="7" t="s">
        <v>24</v>
      </c>
      <c r="K10" s="7">
        <v>1120</v>
      </c>
      <c r="L10" s="26">
        <f>ROUND(F10*K10/10000,2)</f>
        <v>270.56</v>
      </c>
      <c r="M10" s="7">
        <v>1160</v>
      </c>
      <c r="N10" s="7">
        <v>204.41</v>
      </c>
      <c r="O10" s="27">
        <v>0.7</v>
      </c>
      <c r="P10" s="7">
        <f>ROUND(O10*M10,0)</f>
        <v>812</v>
      </c>
      <c r="Q10" s="7">
        <v>143.09</v>
      </c>
      <c r="R10" s="7">
        <f>Q10+L10</f>
        <v>413.65</v>
      </c>
    </row>
    <row r="11" s="2" customFormat="1" ht="34" customHeight="1" spans="1:18">
      <c r="A11" s="9"/>
      <c r="B11" s="9"/>
      <c r="C11" s="9"/>
      <c r="D11" s="8"/>
      <c r="E11" s="32" t="s">
        <v>50</v>
      </c>
      <c r="F11" s="9"/>
      <c r="G11" s="8">
        <v>1520.06</v>
      </c>
      <c r="H11" s="8"/>
      <c r="I11" s="8"/>
      <c r="J11" s="9"/>
      <c r="K11" s="9"/>
      <c r="L11" s="28"/>
      <c r="M11" s="9"/>
      <c r="N11" s="9"/>
      <c r="O11" s="9"/>
      <c r="P11" s="9"/>
      <c r="Q11" s="9"/>
      <c r="R11" s="9"/>
    </row>
    <row r="12" s="2" customFormat="1" ht="34" customHeight="1" spans="1:18">
      <c r="A12" s="9"/>
      <c r="B12" s="9"/>
      <c r="C12" s="9"/>
      <c r="D12" s="8"/>
      <c r="E12" s="32" t="s">
        <v>51</v>
      </c>
      <c r="F12" s="9"/>
      <c r="G12" s="8">
        <v>8.03</v>
      </c>
      <c r="H12" s="8"/>
      <c r="I12" s="8"/>
      <c r="J12" s="9"/>
      <c r="K12" s="9"/>
      <c r="L12" s="28"/>
      <c r="M12" s="9"/>
      <c r="N12" s="9"/>
      <c r="O12" s="9"/>
      <c r="P12" s="9"/>
      <c r="Q12" s="9"/>
      <c r="R12" s="9"/>
    </row>
    <row r="13" s="2" customFormat="1" ht="34" customHeight="1" spans="1:18">
      <c r="A13" s="9"/>
      <c r="B13" s="9"/>
      <c r="C13" s="9"/>
      <c r="D13" s="8"/>
      <c r="E13" s="32" t="s">
        <v>52</v>
      </c>
      <c r="F13" s="9"/>
      <c r="G13" s="8">
        <v>52.33</v>
      </c>
      <c r="H13" s="8"/>
      <c r="I13" s="8"/>
      <c r="J13" s="9"/>
      <c r="K13" s="9"/>
      <c r="L13" s="28"/>
      <c r="M13" s="9"/>
      <c r="N13" s="9"/>
      <c r="O13" s="9"/>
      <c r="P13" s="9"/>
      <c r="Q13" s="9"/>
      <c r="R13" s="9"/>
    </row>
    <row r="14" s="2" customFormat="1" ht="34" customHeight="1" spans="1:18">
      <c r="A14" s="10"/>
      <c r="B14" s="10"/>
      <c r="C14" s="10"/>
      <c r="D14" s="8"/>
      <c r="E14" s="32" t="s">
        <v>53</v>
      </c>
      <c r="F14" s="10"/>
      <c r="G14" s="8">
        <v>166.06</v>
      </c>
      <c r="H14" s="8"/>
      <c r="I14" s="8"/>
      <c r="J14" s="10"/>
      <c r="K14" s="10"/>
      <c r="L14" s="29"/>
      <c r="M14" s="10"/>
      <c r="N14" s="10"/>
      <c r="O14" s="10"/>
      <c r="P14" s="10"/>
      <c r="Q14" s="10"/>
      <c r="R14" s="10"/>
    </row>
    <row r="15" s="2" customFormat="1" ht="33" customHeight="1" spans="1:18">
      <c r="A15" s="7">
        <v>7</v>
      </c>
      <c r="B15" s="7" t="s">
        <v>54</v>
      </c>
      <c r="C15" s="7" t="s">
        <v>55</v>
      </c>
      <c r="D15" s="8" t="s">
        <v>32</v>
      </c>
      <c r="E15" s="32" t="s">
        <v>56</v>
      </c>
      <c r="F15" s="7">
        <v>2834.79</v>
      </c>
      <c r="G15" s="8">
        <v>103.1</v>
      </c>
      <c r="H15" s="8" t="s">
        <v>57</v>
      </c>
      <c r="I15" s="8" t="s">
        <v>23</v>
      </c>
      <c r="J15" s="7" t="s">
        <v>24</v>
      </c>
      <c r="K15" s="7">
        <v>1920</v>
      </c>
      <c r="L15" s="26">
        <f>ROUND(F15*K15/10000,2)</f>
        <v>544.28</v>
      </c>
      <c r="M15" s="7">
        <v>1160</v>
      </c>
      <c r="N15" s="7">
        <v>29.67</v>
      </c>
      <c r="O15" s="27">
        <v>0.8</v>
      </c>
      <c r="P15" s="7">
        <f>ROUND(O15*M15,0)</f>
        <v>928</v>
      </c>
      <c r="Q15" s="7">
        <v>23.74</v>
      </c>
      <c r="R15" s="7">
        <f>Q15+L15</f>
        <v>568.02</v>
      </c>
    </row>
    <row r="16" s="2" customFormat="1" ht="33" customHeight="1" spans="1:18">
      <c r="A16" s="9"/>
      <c r="B16" s="9"/>
      <c r="C16" s="9"/>
      <c r="D16" s="8"/>
      <c r="E16" s="32" t="s">
        <v>58</v>
      </c>
      <c r="F16" s="9"/>
      <c r="G16" s="8">
        <v>39.64</v>
      </c>
      <c r="H16" s="8"/>
      <c r="I16" s="8"/>
      <c r="J16" s="9"/>
      <c r="K16" s="9"/>
      <c r="L16" s="28"/>
      <c r="M16" s="9"/>
      <c r="N16" s="9"/>
      <c r="O16" s="9"/>
      <c r="P16" s="9"/>
      <c r="Q16" s="9"/>
      <c r="R16" s="9"/>
    </row>
    <row r="17" s="2" customFormat="1" ht="33" customHeight="1" spans="1:18">
      <c r="A17" s="10"/>
      <c r="B17" s="10"/>
      <c r="C17" s="10"/>
      <c r="D17" s="8"/>
      <c r="E17" s="32" t="s">
        <v>59</v>
      </c>
      <c r="F17" s="10"/>
      <c r="G17" s="8">
        <v>113.05</v>
      </c>
      <c r="H17" s="8"/>
      <c r="I17" s="8"/>
      <c r="J17" s="10"/>
      <c r="K17" s="10"/>
      <c r="L17" s="29"/>
      <c r="M17" s="10"/>
      <c r="N17" s="10"/>
      <c r="O17" s="10"/>
      <c r="P17" s="10"/>
      <c r="Q17" s="10"/>
      <c r="R17" s="10"/>
    </row>
    <row r="18" s="2" customFormat="1" ht="33" customHeight="1" spans="1:18">
      <c r="A18" s="7">
        <v>8</v>
      </c>
      <c r="B18" s="7" t="s">
        <v>60</v>
      </c>
      <c r="C18" s="7" t="s">
        <v>61</v>
      </c>
      <c r="D18" s="8" t="s">
        <v>62</v>
      </c>
      <c r="E18" s="32" t="s">
        <v>63</v>
      </c>
      <c r="F18" s="7">
        <v>3304.04</v>
      </c>
      <c r="G18" s="8">
        <v>409.98</v>
      </c>
      <c r="H18" s="8" t="s">
        <v>22</v>
      </c>
      <c r="I18" s="8" t="s">
        <v>23</v>
      </c>
      <c r="J18" s="7" t="s">
        <v>24</v>
      </c>
      <c r="K18" s="7">
        <v>915</v>
      </c>
      <c r="L18" s="26">
        <f>F18*K18/10000</f>
        <v>302.31966</v>
      </c>
      <c r="M18" s="7">
        <v>1250</v>
      </c>
      <c r="N18" s="7">
        <v>194.32</v>
      </c>
      <c r="O18" s="27">
        <v>0.8</v>
      </c>
      <c r="P18" s="7">
        <f>ROUND(O18*M18,0)</f>
        <v>1000</v>
      </c>
      <c r="Q18" s="7">
        <v>155.46</v>
      </c>
      <c r="R18" s="26">
        <f>Q18+L18</f>
        <v>457.77966</v>
      </c>
    </row>
    <row r="19" s="2" customFormat="1" ht="33" customHeight="1" spans="1:18">
      <c r="A19" s="9"/>
      <c r="B19" s="9"/>
      <c r="C19" s="9"/>
      <c r="D19" s="8"/>
      <c r="E19" s="32" t="s">
        <v>64</v>
      </c>
      <c r="F19" s="9"/>
      <c r="G19" s="8">
        <v>222.81</v>
      </c>
      <c r="H19" s="8"/>
      <c r="I19" s="8"/>
      <c r="J19" s="9"/>
      <c r="K19" s="9"/>
      <c r="L19" s="28"/>
      <c r="M19" s="9"/>
      <c r="N19" s="9"/>
      <c r="O19" s="9"/>
      <c r="P19" s="9"/>
      <c r="Q19" s="9"/>
      <c r="R19" s="28"/>
    </row>
    <row r="20" s="2" customFormat="1" ht="33" customHeight="1" spans="1:18">
      <c r="A20" s="10"/>
      <c r="B20" s="10"/>
      <c r="C20" s="10"/>
      <c r="D20" s="8"/>
      <c r="E20" s="32" t="s">
        <v>65</v>
      </c>
      <c r="F20" s="10"/>
      <c r="G20" s="8">
        <v>921.78</v>
      </c>
      <c r="H20" s="8"/>
      <c r="I20" s="8"/>
      <c r="J20" s="10"/>
      <c r="K20" s="10"/>
      <c r="L20" s="29"/>
      <c r="M20" s="10"/>
      <c r="N20" s="10"/>
      <c r="O20" s="10"/>
      <c r="P20" s="10"/>
      <c r="Q20" s="10"/>
      <c r="R20" s="29"/>
    </row>
    <row r="21" s="2" customFormat="1" ht="33" customHeight="1" spans="1:18">
      <c r="A21" s="7">
        <v>9</v>
      </c>
      <c r="B21" s="7" t="s">
        <v>66</v>
      </c>
      <c r="C21" s="7" t="s">
        <v>67</v>
      </c>
      <c r="D21" s="8" t="s">
        <v>68</v>
      </c>
      <c r="E21" s="32" t="s">
        <v>69</v>
      </c>
      <c r="F21" s="7">
        <v>4394.77</v>
      </c>
      <c r="G21" s="8">
        <v>641.58</v>
      </c>
      <c r="H21" s="8" t="s">
        <v>70</v>
      </c>
      <c r="I21" s="8" t="s">
        <v>23</v>
      </c>
      <c r="J21" s="7" t="s">
        <v>24</v>
      </c>
      <c r="K21" s="7">
        <v>915</v>
      </c>
      <c r="L21" s="26">
        <f>ROUND(F21*K21/10000,2)</f>
        <v>402.12</v>
      </c>
      <c r="M21" s="7">
        <v>1260</v>
      </c>
      <c r="N21" s="7">
        <v>161.68</v>
      </c>
      <c r="O21" s="27">
        <v>0.75</v>
      </c>
      <c r="P21" s="7">
        <f>ROUND(O21*M21,0)</f>
        <v>945</v>
      </c>
      <c r="Q21" s="7">
        <v>121.26</v>
      </c>
      <c r="R21" s="7">
        <f>Q21+L21</f>
        <v>523.38</v>
      </c>
    </row>
    <row r="22" s="2" customFormat="1" ht="33" customHeight="1" spans="1:18">
      <c r="A22" s="9"/>
      <c r="B22" s="9"/>
      <c r="C22" s="9"/>
      <c r="D22" s="8"/>
      <c r="E22" s="32" t="s">
        <v>71</v>
      </c>
      <c r="F22" s="9"/>
      <c r="G22" s="8">
        <v>641.58</v>
      </c>
      <c r="H22" s="8"/>
      <c r="I22" s="8"/>
      <c r="J22" s="9"/>
      <c r="K22" s="9"/>
      <c r="L22" s="28"/>
      <c r="M22" s="9"/>
      <c r="N22" s="9"/>
      <c r="O22" s="9"/>
      <c r="P22" s="9"/>
      <c r="Q22" s="9"/>
      <c r="R22" s="9"/>
    </row>
    <row r="23" s="2" customFormat="1" ht="33" customHeight="1" spans="1:18">
      <c r="A23" s="7">
        <v>10</v>
      </c>
      <c r="B23" s="8" t="s">
        <v>72</v>
      </c>
      <c r="C23" s="8" t="s">
        <v>67</v>
      </c>
      <c r="D23" s="8" t="s">
        <v>68</v>
      </c>
      <c r="E23" s="8">
        <v>96138</v>
      </c>
      <c r="F23" s="8">
        <v>8972.01</v>
      </c>
      <c r="G23" s="8">
        <v>434.78</v>
      </c>
      <c r="H23" s="8" t="s">
        <v>73</v>
      </c>
      <c r="I23" s="8" t="s">
        <v>23</v>
      </c>
      <c r="J23" s="8" t="s">
        <v>24</v>
      </c>
      <c r="K23" s="22">
        <v>915</v>
      </c>
      <c r="L23" s="23">
        <f>ROUND(F23*K23/10000,2)</f>
        <v>820.94</v>
      </c>
      <c r="M23" s="22">
        <v>1410</v>
      </c>
      <c r="N23" s="22">
        <f t="shared" ref="N23:N28" si="0">ROUND(M23*G23/10000,2)</f>
        <v>61.3</v>
      </c>
      <c r="O23" s="24">
        <v>0.9</v>
      </c>
      <c r="P23" s="22">
        <f t="shared" ref="P23:P28" si="1">ROUND(O23*M23,0)</f>
        <v>1269</v>
      </c>
      <c r="Q23" s="22">
        <f t="shared" ref="Q23:Q28" si="2">ROUND(P23*G23/10000,2)</f>
        <v>55.17</v>
      </c>
      <c r="R23" s="22">
        <f>Q23+L23+Q24+Q25+Q26+Q27</f>
        <v>990.63</v>
      </c>
    </row>
    <row r="24" s="2" customFormat="1" ht="33" customHeight="1" spans="1:18">
      <c r="A24" s="9"/>
      <c r="B24" s="8"/>
      <c r="C24" s="8"/>
      <c r="D24" s="8"/>
      <c r="E24" s="8">
        <v>96139</v>
      </c>
      <c r="F24" s="8"/>
      <c r="G24" s="8">
        <v>396.24</v>
      </c>
      <c r="H24" s="8"/>
      <c r="I24" s="8"/>
      <c r="J24" s="8"/>
      <c r="K24" s="22"/>
      <c r="L24" s="23"/>
      <c r="M24" s="22">
        <v>1210</v>
      </c>
      <c r="N24" s="22">
        <f t="shared" si="0"/>
        <v>47.95</v>
      </c>
      <c r="O24" s="24">
        <v>0.7</v>
      </c>
      <c r="P24" s="22">
        <f t="shared" si="1"/>
        <v>847</v>
      </c>
      <c r="Q24" s="22">
        <f t="shared" si="2"/>
        <v>33.56</v>
      </c>
      <c r="R24" s="22"/>
    </row>
    <row r="25" s="2" customFormat="1" ht="33" customHeight="1" spans="1:18">
      <c r="A25" s="9"/>
      <c r="B25" s="8"/>
      <c r="C25" s="8"/>
      <c r="D25" s="8"/>
      <c r="E25" s="8">
        <v>96140</v>
      </c>
      <c r="F25" s="8"/>
      <c r="G25" s="8">
        <v>121.34</v>
      </c>
      <c r="H25" s="8"/>
      <c r="I25" s="8"/>
      <c r="J25" s="8"/>
      <c r="K25" s="22"/>
      <c r="L25" s="23"/>
      <c r="M25" s="22">
        <v>1100</v>
      </c>
      <c r="N25" s="22">
        <f t="shared" si="0"/>
        <v>13.35</v>
      </c>
      <c r="O25" s="24">
        <v>0.8</v>
      </c>
      <c r="P25" s="22">
        <f t="shared" si="1"/>
        <v>880</v>
      </c>
      <c r="Q25" s="22">
        <f t="shared" si="2"/>
        <v>10.68</v>
      </c>
      <c r="R25" s="22"/>
    </row>
    <row r="26" s="2" customFormat="1" ht="33" customHeight="1" spans="1:18">
      <c r="A26" s="9"/>
      <c r="B26" s="8"/>
      <c r="C26" s="8"/>
      <c r="D26" s="8"/>
      <c r="E26" s="8">
        <v>96141</v>
      </c>
      <c r="F26" s="8"/>
      <c r="G26" s="8">
        <v>119.43</v>
      </c>
      <c r="H26" s="8"/>
      <c r="I26" s="8"/>
      <c r="J26" s="8"/>
      <c r="K26" s="22"/>
      <c r="L26" s="23"/>
      <c r="M26" s="22">
        <v>1100</v>
      </c>
      <c r="N26" s="22">
        <f t="shared" si="0"/>
        <v>13.14</v>
      </c>
      <c r="O26" s="24">
        <v>0.8</v>
      </c>
      <c r="P26" s="22">
        <f t="shared" si="1"/>
        <v>880</v>
      </c>
      <c r="Q26" s="22">
        <f t="shared" si="2"/>
        <v>10.51</v>
      </c>
      <c r="R26" s="22"/>
    </row>
    <row r="27" s="2" customFormat="1" ht="33" customHeight="1" spans="1:18">
      <c r="A27" s="10"/>
      <c r="B27" s="8"/>
      <c r="C27" s="8"/>
      <c r="D27" s="8"/>
      <c r="E27" s="8">
        <v>96142</v>
      </c>
      <c r="F27" s="8"/>
      <c r="G27" s="8">
        <v>485.17</v>
      </c>
      <c r="H27" s="8"/>
      <c r="I27" s="8"/>
      <c r="J27" s="8"/>
      <c r="K27" s="22"/>
      <c r="L27" s="23"/>
      <c r="M27" s="22">
        <v>1540</v>
      </c>
      <c r="N27" s="22">
        <f t="shared" si="0"/>
        <v>74.72</v>
      </c>
      <c r="O27" s="24">
        <v>0.8</v>
      </c>
      <c r="P27" s="22">
        <f t="shared" si="1"/>
        <v>1232</v>
      </c>
      <c r="Q27" s="22">
        <f t="shared" si="2"/>
        <v>59.77</v>
      </c>
      <c r="R27" s="22"/>
    </row>
    <row r="28" s="2" customFormat="1" ht="34" customHeight="1" spans="1:18">
      <c r="A28" s="7">
        <v>11</v>
      </c>
      <c r="B28" s="7" t="s">
        <v>74</v>
      </c>
      <c r="C28" s="7" t="s">
        <v>75</v>
      </c>
      <c r="D28" s="8" t="s">
        <v>32</v>
      </c>
      <c r="E28" s="32" t="s">
        <v>76</v>
      </c>
      <c r="F28" s="7">
        <v>4099.64</v>
      </c>
      <c r="G28" s="8">
        <v>6.14</v>
      </c>
      <c r="H28" s="8" t="s">
        <v>22</v>
      </c>
      <c r="I28" s="8" t="s">
        <v>23</v>
      </c>
      <c r="J28" s="7" t="s">
        <v>24</v>
      </c>
      <c r="K28" s="7">
        <v>1050</v>
      </c>
      <c r="L28" s="26">
        <f>ROUND(F28*K28/10000,2)</f>
        <v>430.46</v>
      </c>
      <c r="M28" s="7">
        <v>1450</v>
      </c>
      <c r="N28" s="7">
        <v>72.46</v>
      </c>
      <c r="O28" s="27">
        <v>0.8</v>
      </c>
      <c r="P28" s="7">
        <f t="shared" si="1"/>
        <v>1160</v>
      </c>
      <c r="Q28" s="7">
        <v>57.97</v>
      </c>
      <c r="R28" s="7">
        <f>Q28+L28</f>
        <v>488.43</v>
      </c>
    </row>
    <row r="29" s="2" customFormat="1" ht="34" customHeight="1" spans="1:18">
      <c r="A29" s="10"/>
      <c r="B29" s="10"/>
      <c r="C29" s="10"/>
      <c r="D29" s="8"/>
      <c r="E29" s="32" t="s">
        <v>77</v>
      </c>
      <c r="F29" s="10"/>
      <c r="G29" s="8">
        <v>493.61</v>
      </c>
      <c r="H29" s="8"/>
      <c r="I29" s="8"/>
      <c r="J29" s="10"/>
      <c r="K29" s="10"/>
      <c r="L29" s="29"/>
      <c r="M29" s="10"/>
      <c r="N29" s="10"/>
      <c r="O29" s="10"/>
      <c r="P29" s="10"/>
      <c r="Q29" s="10"/>
      <c r="R29" s="10"/>
    </row>
    <row r="30" ht="35" customHeight="1" spans="1:18">
      <c r="A30" s="11"/>
      <c r="B30" s="11"/>
      <c r="C30" s="11"/>
      <c r="D30" s="11"/>
      <c r="E30" s="11"/>
      <c r="F30" s="11">
        <f>SUM(F3:F29)</f>
        <v>47867.11</v>
      </c>
      <c r="G30" s="11">
        <f>SUM(G3:G29)</f>
        <v>11823.64</v>
      </c>
      <c r="H30" s="11"/>
      <c r="I30" s="11"/>
      <c r="J30" s="11"/>
      <c r="K30" s="11"/>
      <c r="L30" s="30">
        <f>SUM(L3:L29)</f>
        <v>5204.40966</v>
      </c>
      <c r="M30" s="11"/>
      <c r="N30" s="11"/>
      <c r="O30" s="11"/>
      <c r="P30" s="11"/>
      <c r="Q30" s="11">
        <f>SUM(Q3:Q29)</f>
        <v>1182.92</v>
      </c>
      <c r="R30" s="11">
        <f>SUM(R3:R29)</f>
        <v>6387.32966</v>
      </c>
    </row>
  </sheetData>
  <mergeCells count="88">
    <mergeCell ref="A1:R1"/>
    <mergeCell ref="A3:A5"/>
    <mergeCell ref="A10:A14"/>
    <mergeCell ref="A15:A17"/>
    <mergeCell ref="A18:A20"/>
    <mergeCell ref="A21:A22"/>
    <mergeCell ref="A23:A27"/>
    <mergeCell ref="A28:A29"/>
    <mergeCell ref="B3:B5"/>
    <mergeCell ref="B10:B14"/>
    <mergeCell ref="B15:B17"/>
    <mergeCell ref="B18:B20"/>
    <mergeCell ref="B21:B22"/>
    <mergeCell ref="B23:B27"/>
    <mergeCell ref="B28:B29"/>
    <mergeCell ref="C3:C5"/>
    <mergeCell ref="C10:C14"/>
    <mergeCell ref="C15:C17"/>
    <mergeCell ref="C18:C20"/>
    <mergeCell ref="C21:C22"/>
    <mergeCell ref="C23:C27"/>
    <mergeCell ref="C28:C29"/>
    <mergeCell ref="D23:D27"/>
    <mergeCell ref="F3:F5"/>
    <mergeCell ref="F10:F14"/>
    <mergeCell ref="F15:F17"/>
    <mergeCell ref="F18:F20"/>
    <mergeCell ref="F21:F22"/>
    <mergeCell ref="F23:F27"/>
    <mergeCell ref="F28:F29"/>
    <mergeCell ref="J3:J5"/>
    <mergeCell ref="J10:J14"/>
    <mergeCell ref="J15:J17"/>
    <mergeCell ref="J18:J20"/>
    <mergeCell ref="J21:J22"/>
    <mergeCell ref="J23:J27"/>
    <mergeCell ref="J28:J29"/>
    <mergeCell ref="K3:K5"/>
    <mergeCell ref="K10:K14"/>
    <mergeCell ref="K15:K17"/>
    <mergeCell ref="K18:K20"/>
    <mergeCell ref="K21:K22"/>
    <mergeCell ref="K23:K27"/>
    <mergeCell ref="K28:K29"/>
    <mergeCell ref="L3:L5"/>
    <mergeCell ref="L10:L14"/>
    <mergeCell ref="L15:L17"/>
    <mergeCell ref="L18:L20"/>
    <mergeCell ref="L21:L22"/>
    <mergeCell ref="L23:L27"/>
    <mergeCell ref="L28:L29"/>
    <mergeCell ref="M3:M5"/>
    <mergeCell ref="M10:M14"/>
    <mergeCell ref="M15:M17"/>
    <mergeCell ref="M18:M20"/>
    <mergeCell ref="M21:M22"/>
    <mergeCell ref="M28:M29"/>
    <mergeCell ref="N3:N5"/>
    <mergeCell ref="N10:N14"/>
    <mergeCell ref="N15:N17"/>
    <mergeCell ref="N18:N20"/>
    <mergeCell ref="N21:N22"/>
    <mergeCell ref="N28:N29"/>
    <mergeCell ref="O3:O5"/>
    <mergeCell ref="O10:O14"/>
    <mergeCell ref="O15:O17"/>
    <mergeCell ref="O18:O20"/>
    <mergeCell ref="O21:O22"/>
    <mergeCell ref="O28:O29"/>
    <mergeCell ref="P3:P5"/>
    <mergeCell ref="P10:P14"/>
    <mergeCell ref="P15:P17"/>
    <mergeCell ref="P18:P20"/>
    <mergeCell ref="P21:P22"/>
    <mergeCell ref="P28:P29"/>
    <mergeCell ref="Q3:Q5"/>
    <mergeCell ref="Q10:Q14"/>
    <mergeCell ref="Q15:Q17"/>
    <mergeCell ref="Q18:Q20"/>
    <mergeCell ref="Q21:Q22"/>
    <mergeCell ref="Q28:Q29"/>
    <mergeCell ref="R3:R5"/>
    <mergeCell ref="R10:R14"/>
    <mergeCell ref="R15:R17"/>
    <mergeCell ref="R18:R20"/>
    <mergeCell ref="R21:R22"/>
    <mergeCell ref="R23:R27"/>
    <mergeCell ref="R28:R29"/>
  </mergeCells>
  <pageMargins left="0.275" right="0.236111111111111" top="0.275" bottom="0.393055555555556" header="0.196527777777778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程振宇</cp:lastModifiedBy>
  <dcterms:created xsi:type="dcterms:W3CDTF">2022-12-06T14:39:00Z</dcterms:created>
  <cp:lastPrinted>2022-12-07T08:06:00Z</cp:lastPrinted>
  <dcterms:modified xsi:type="dcterms:W3CDTF">2022-12-15T11:43:07Z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915CF706453D4D4D960B26F56ECE1696</vt:lpwstr>
  </property>
  <property fmtid="{D5CDD505-2E9C-101B-9397-08002B2CF9AE}" pid="3" name="KSOProductBuildVer">
    <vt:lpwstr>2052-11.1.0.12763</vt:lpwstr>
  </property>
</Properties>
</file>